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ClientDocs\TAX\72 - Technical - CALCS &amp; EXCEL\"/>
    </mc:Choice>
  </mc:AlternateContent>
  <xr:revisionPtr revIDLastSave="0" documentId="13_ncr:1_{68D6BE62-792D-467D-B5B8-9F1FFC00284B}" xr6:coauthVersionLast="45" xr6:coauthVersionMax="45" xr10:uidLastSave="{00000000-0000-0000-0000-000000000000}"/>
  <workbookProtection workbookAlgorithmName="SHA-512" workbookHashValue="S2l4EWOTHbLrgAhcQsNmchGSRNVRscohkfPiViUwy+oJFcAxFX011fIHXSvfDx/T+yQdCoyNG/78Rn0Z1j/hfA==" workbookSaltValue="Aw0CVb+Ui/N/QV6UuHpOPw==" workbookSpinCount="100000" lockStructure="1"/>
  <bookViews>
    <workbookView xWindow="-120" yWindow="-120" windowWidth="29040" windowHeight="15840" xr2:uid="{312FBE96-40FB-459E-945D-47B510B130A4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K22" i="1"/>
  <c r="F22" i="1" s="1"/>
  <c r="G22" i="1" s="1"/>
  <c r="K21" i="1"/>
  <c r="F21" i="1" s="1"/>
  <c r="K20" i="1"/>
  <c r="F20" i="1" s="1"/>
  <c r="H22" i="1" l="1"/>
  <c r="D24" i="1"/>
  <c r="Q5" i="1"/>
  <c r="G21" i="1"/>
  <c r="G20" i="1"/>
  <c r="F24" i="1" l="1"/>
  <c r="G24" i="1" s="1"/>
  <c r="D26" i="1"/>
  <c r="L5" i="1"/>
  <c r="D28" i="1" l="1"/>
  <c r="H26" i="1"/>
  <c r="L4" i="1" s="1"/>
  <c r="M4" i="1" s="1"/>
  <c r="M5" i="1" s="1"/>
  <c r="D30" i="1"/>
  <c r="C26" i="1"/>
  <c r="C28" i="1" s="1"/>
  <c r="D32" i="1" l="1"/>
  <c r="F19" i="1"/>
</calcChain>
</file>

<file path=xl/sharedStrings.xml><?xml version="1.0" encoding="utf-8"?>
<sst xmlns="http://schemas.openxmlformats.org/spreadsheetml/2006/main" count="30" uniqueCount="25">
  <si>
    <t>Tax Year</t>
  </si>
  <si>
    <t>2016/17</t>
  </si>
  <si>
    <t>2017/18</t>
  </si>
  <si>
    <t>2018/19</t>
  </si>
  <si>
    <t>Trading Profits</t>
  </si>
  <si>
    <t>Total Taxable Income</t>
  </si>
  <si>
    <t xml:space="preserve"> Self-employment Income Support Grant Scheme Calculator</t>
  </si>
  <si>
    <t>This calculator assumes:</t>
  </si>
  <si>
    <t>You have traded throughout 2019/20</t>
  </si>
  <si>
    <t xml:space="preserve">You have submitted your 2018/19 tax return. </t>
  </si>
  <si>
    <t>-</t>
  </si>
  <si>
    <r>
      <t xml:space="preserve">Please note calculation is based on interpretation of </t>
    </r>
    <r>
      <rPr>
        <u/>
        <sz val="11"/>
        <color theme="1"/>
        <rFont val="Calibri"/>
        <family val="2"/>
        <scheme val="minor"/>
      </rPr>
      <t>draft outline legislation</t>
    </r>
    <r>
      <rPr>
        <sz val="11"/>
        <color theme="1"/>
        <rFont val="Calibri"/>
        <family val="2"/>
        <scheme val="minor"/>
      </rPr>
      <t xml:space="preserve"> and is not yet confirmed as accurate. </t>
    </r>
  </si>
  <si>
    <t>£50k Threshold</t>
  </si>
  <si>
    <t>You have lost income due to coronavirus</t>
  </si>
  <si>
    <t>You are currently trading, or would be were it not for coronavirus</t>
  </si>
  <si>
    <t>Trade start date, if after 6 April 2016</t>
  </si>
  <si>
    <t>Average Annual Profits</t>
  </si>
  <si>
    <t>Monthly Average Profits</t>
  </si>
  <si>
    <t>18/19 Pass</t>
  </si>
  <si>
    <t>AV Pass</t>
  </si>
  <si>
    <t>Potential Maximum Monthly Claim</t>
  </si>
  <si>
    <t>50%
Threshold</t>
  </si>
  <si>
    <t>Fill in the yellow boxes, Potential taxable Grant Is shown in the Blue Box</t>
  </si>
  <si>
    <t>Total 3 Month Grant Amount</t>
  </si>
  <si>
    <t>Profit % of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</si>
</sst>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0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/>
    <xf numFmtId="0" fontId="3" fillId="3" borderId="0" xfId="0" applyFont="1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2" xfId="0" applyNumberFormat="1" applyBorder="1" applyAlignment="1">
      <alignment wrapText="1"/>
    </xf>
    <xf numFmtId="3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 vertical="top" wrapText="1"/>
    </xf>
    <xf numFmtId="164" fontId="0" fillId="5" borderId="2" xfId="0" applyNumberFormat="1" applyFill="1" applyBorder="1"/>
    <xf numFmtId="0" fontId="4" fillId="3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theme="1"/>
      </font>
      <fill>
        <patternFill>
          <bgColor theme="9" tint="0.59996337778862885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0</xdr:row>
      <xdr:rowOff>38100</xdr:rowOff>
    </xdr:from>
    <xdr:to>
      <xdr:col>5</xdr:col>
      <xdr:colOff>57150</xdr:colOff>
      <xdr:row>3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EC26EE-F863-453C-ACDE-A8E355F7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38100"/>
          <a:ext cx="28765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6FE47-C735-4FDF-B283-6A3AD799D234}">
  <dimension ref="A4:Q37"/>
  <sheetViews>
    <sheetView tabSelected="1" zoomScaleNormal="100" workbookViewId="0">
      <selection activeCell="D16" sqref="D16"/>
    </sheetView>
  </sheetViews>
  <sheetFormatPr defaultRowHeight="15" x14ac:dyDescent="0.25"/>
  <cols>
    <col min="1" max="1" width="4.42578125" customWidth="1"/>
    <col min="2" max="2" width="24.85546875" customWidth="1"/>
    <col min="3" max="4" width="26.28515625" customWidth="1"/>
    <col min="5" max="5" width="6.7109375" customWidth="1"/>
    <col min="6" max="7" width="16" customWidth="1"/>
    <col min="8" max="8" width="15.42578125" customWidth="1"/>
    <col min="11" max="11" width="10.140625" hidden="1" customWidth="1"/>
    <col min="12" max="13" width="9.140625" hidden="1" customWidth="1"/>
    <col min="14" max="14" width="10.7109375" hidden="1" customWidth="1"/>
    <col min="15" max="15" width="9.140625" hidden="1" customWidth="1"/>
    <col min="16" max="16" width="10.7109375" hidden="1" customWidth="1"/>
    <col min="17" max="17" width="9.140625" hidden="1" customWidth="1"/>
  </cols>
  <sheetData>
    <row r="4" spans="1:17" x14ac:dyDescent="0.25">
      <c r="K4" t="s">
        <v>19</v>
      </c>
      <c r="L4" t="str">
        <f>IF(AND(H26="PASS",G24= "PASS"), "PASS", "FAIL")</f>
        <v>PASS</v>
      </c>
      <c r="M4" t="str">
        <f>IF(OR(L4="PASS", L5="PASS"), "TESTS PASSED", "TESTS FAILED")</f>
        <v>TESTS PASSED</v>
      </c>
    </row>
    <row r="5" spans="1:17" ht="21" x14ac:dyDescent="0.35">
      <c r="A5" s="20" t="s">
        <v>6</v>
      </c>
      <c r="B5" s="20"/>
      <c r="C5" s="20"/>
      <c r="D5" s="20"/>
      <c r="E5" s="20"/>
      <c r="F5" s="20"/>
      <c r="G5" s="20"/>
      <c r="H5" s="20"/>
      <c r="K5" t="s">
        <v>18</v>
      </c>
      <c r="L5" t="str">
        <f>IF(AND(H22="PASS", G22="PASS"), "PASS", "FAIL")</f>
        <v>PASS</v>
      </c>
      <c r="M5">
        <f>IF(M4="TESTS PASSED", 1, 0)</f>
        <v>1</v>
      </c>
      <c r="N5" s="4"/>
      <c r="P5" s="10">
        <v>43560</v>
      </c>
      <c r="Q5">
        <f>MIN(ROUNDDOWN((P5-D16)/365*12,0)/12,3)</f>
        <v>3</v>
      </c>
    </row>
    <row r="7" spans="1:17" x14ac:dyDescent="0.25">
      <c r="A7" t="s">
        <v>10</v>
      </c>
      <c r="B7" s="9" t="s">
        <v>11</v>
      </c>
      <c r="N7" s="4"/>
    </row>
    <row r="8" spans="1:17" x14ac:dyDescent="0.25">
      <c r="A8" t="s">
        <v>10</v>
      </c>
      <c r="B8" s="9" t="s">
        <v>22</v>
      </c>
    </row>
    <row r="10" spans="1:17" x14ac:dyDescent="0.25">
      <c r="B10" s="9" t="s">
        <v>7</v>
      </c>
      <c r="C10" s="8" t="s">
        <v>10</v>
      </c>
      <c r="D10" t="s">
        <v>9</v>
      </c>
    </row>
    <row r="11" spans="1:17" x14ac:dyDescent="0.25">
      <c r="C11" s="8" t="s">
        <v>10</v>
      </c>
      <c r="D11" t="s">
        <v>8</v>
      </c>
    </row>
    <row r="12" spans="1:17" x14ac:dyDescent="0.25">
      <c r="C12" s="8" t="s">
        <v>10</v>
      </c>
      <c r="D12" t="s">
        <v>14</v>
      </c>
    </row>
    <row r="13" spans="1:17" x14ac:dyDescent="0.25">
      <c r="C13" s="8" t="s">
        <v>10</v>
      </c>
      <c r="D13" t="s">
        <v>13</v>
      </c>
    </row>
    <row r="16" spans="1:17" x14ac:dyDescent="0.25">
      <c r="B16" t="s">
        <v>15</v>
      </c>
      <c r="D16" s="16"/>
    </row>
    <row r="18" spans="2:11" s="1" customFormat="1" ht="38.25" customHeight="1" x14ac:dyDescent="0.25">
      <c r="B18" s="11" t="s">
        <v>0</v>
      </c>
      <c r="C18" s="18" t="s">
        <v>5</v>
      </c>
      <c r="D18" s="18" t="s">
        <v>4</v>
      </c>
      <c r="E18"/>
      <c r="F18" s="17" t="s">
        <v>24</v>
      </c>
      <c r="G18" s="17" t="s">
        <v>21</v>
      </c>
      <c r="H18" s="17" t="s">
        <v>12</v>
      </c>
    </row>
    <row r="19" spans="2:11" x14ac:dyDescent="0.25">
      <c r="F19" s="21" t="str">
        <f>M4</f>
        <v>TESTS PASSED</v>
      </c>
      <c r="G19" s="21"/>
      <c r="H19" s="21"/>
    </row>
    <row r="20" spans="2:11" x14ac:dyDescent="0.25">
      <c r="B20" t="s">
        <v>1</v>
      </c>
      <c r="C20" s="15"/>
      <c r="D20" s="15"/>
      <c r="F20" s="2" t="str">
        <f>IFERROR(+K20/C20, "")</f>
        <v/>
      </c>
      <c r="G20" s="8" t="str">
        <f>IF(F20&gt;0.5, "PASS", "FAIL")</f>
        <v>PASS</v>
      </c>
      <c r="K20" s="4">
        <f>MAX(D20, 0)</f>
        <v>0</v>
      </c>
    </row>
    <row r="21" spans="2:11" x14ac:dyDescent="0.25">
      <c r="B21" t="s">
        <v>2</v>
      </c>
      <c r="C21" s="15"/>
      <c r="D21" s="15"/>
      <c r="F21" s="2" t="str">
        <f>IFERROR(+K21/C21, "")</f>
        <v/>
      </c>
      <c r="G21" s="8" t="str">
        <f>IF(F21&gt;0.5, "PASS", "FAIL")</f>
        <v>PASS</v>
      </c>
      <c r="K21" s="4">
        <f>MAX(D21, 0)</f>
        <v>0</v>
      </c>
    </row>
    <row r="22" spans="2:11" x14ac:dyDescent="0.25">
      <c r="B22" t="s">
        <v>3</v>
      </c>
      <c r="C22" s="15"/>
      <c r="D22" s="15"/>
      <c r="F22" s="2" t="str">
        <f>IFERROR(+K22/C22, "")</f>
        <v/>
      </c>
      <c r="G22" s="8" t="str">
        <f>IF(F22&gt;0.5, "PASS", "FAIL")</f>
        <v>PASS</v>
      </c>
      <c r="H22" s="8" t="str">
        <f>IF(K22&lt;50000.01, "PASS", "FAIL")</f>
        <v>PASS</v>
      </c>
      <c r="K22" s="4">
        <f>MAX(D22, 0)</f>
        <v>0</v>
      </c>
    </row>
    <row r="23" spans="2:11" x14ac:dyDescent="0.25">
      <c r="C23" s="4"/>
      <c r="D23" s="4"/>
      <c r="F23" s="2"/>
      <c r="H23" s="8"/>
    </row>
    <row r="24" spans="2:11" ht="15.75" thickBot="1" x14ac:dyDescent="0.3">
      <c r="C24" s="5">
        <f>SUM(C20:C22)</f>
        <v>0</v>
      </c>
      <c r="D24" s="5">
        <f>SUM(K20:K22)</f>
        <v>0</v>
      </c>
      <c r="F24" s="3" t="str">
        <f>IFERROR(+D24/C24, "")</f>
        <v/>
      </c>
      <c r="G24" s="8" t="str">
        <f>IF(F24&gt;0.5, "PASS", "FAIL")</f>
        <v>PASS</v>
      </c>
      <c r="H24" s="8"/>
    </row>
    <row r="25" spans="2:11" ht="15.75" thickTop="1" x14ac:dyDescent="0.25">
      <c r="C25" s="4"/>
      <c r="D25" s="4"/>
      <c r="H25" s="8"/>
    </row>
    <row r="26" spans="2:11" ht="15.75" thickBot="1" x14ac:dyDescent="0.3">
      <c r="B26" t="s">
        <v>16</v>
      </c>
      <c r="C26" s="6">
        <f>+C24/3</f>
        <v>0</v>
      </c>
      <c r="D26" s="6">
        <f>+D24/Q5</f>
        <v>0</v>
      </c>
      <c r="H26" s="8" t="str">
        <f>IF(D26&lt;50000.01, "PASS", "FAIL")</f>
        <v>PASS</v>
      </c>
    </row>
    <row r="27" spans="2:11" ht="15.75" thickTop="1" x14ac:dyDescent="0.25">
      <c r="C27" s="4"/>
      <c r="D27" s="4"/>
    </row>
    <row r="28" spans="2:11" ht="15.75" thickBot="1" x14ac:dyDescent="0.3">
      <c r="B28" t="s">
        <v>17</v>
      </c>
      <c r="C28" s="6">
        <f>+C26/12</f>
        <v>0</v>
      </c>
      <c r="D28" s="6">
        <f>+D26/12</f>
        <v>0</v>
      </c>
    </row>
    <row r="29" spans="2:11" ht="15.75" thickTop="1" x14ac:dyDescent="0.25">
      <c r="C29" s="4"/>
      <c r="D29" s="4"/>
    </row>
    <row r="30" spans="2:11" s="1" customFormat="1" ht="15.75" thickBot="1" x14ac:dyDescent="0.3">
      <c r="B30" s="13" t="s">
        <v>20</v>
      </c>
      <c r="C30" s="12"/>
      <c r="D30" s="14">
        <f>MIN(D28*0.8, 2500)</f>
        <v>0</v>
      </c>
    </row>
    <row r="31" spans="2:11" ht="15.75" thickTop="1" x14ac:dyDescent="0.25">
      <c r="C31" s="4"/>
      <c r="D31" s="7"/>
    </row>
    <row r="32" spans="2:11" ht="15.75" thickBot="1" x14ac:dyDescent="0.3">
      <c r="B32" s="13" t="s">
        <v>23</v>
      </c>
      <c r="C32" s="13"/>
      <c r="D32" s="19">
        <f>D30*3*M5</f>
        <v>0</v>
      </c>
    </row>
    <row r="33" spans="3:4" ht="15.75" thickTop="1" x14ac:dyDescent="0.25">
      <c r="C33" s="4"/>
      <c r="D33" s="4"/>
    </row>
    <row r="34" spans="3:4" x14ac:dyDescent="0.25">
      <c r="C34" s="4"/>
      <c r="D34" s="4"/>
    </row>
    <row r="35" spans="3:4" x14ac:dyDescent="0.25">
      <c r="C35" s="4"/>
      <c r="D35" s="4"/>
    </row>
    <row r="36" spans="3:4" x14ac:dyDescent="0.25">
      <c r="C36" s="4"/>
    </row>
    <row r="37" spans="3:4" x14ac:dyDescent="0.25">
      <c r="C37" s="4"/>
    </row>
  </sheetData>
  <sheetProtection algorithmName="SHA-512" hashValue="hvIXeVK0kV9mMW/Xhxc9kiFjaOfVvUdwAlqOVyMosZpSOPwF/y/1ULYk8kAVIkCTEJQtwlxwrWwzBfPC/LD6bw==" saltValue="U18CCddtQjC/wuNNG3JT0g==" spinCount="100000" sheet="1" objects="1" scenarios="1"/>
  <mergeCells count="2">
    <mergeCell ref="A5:H5"/>
    <mergeCell ref="F19:H19"/>
  </mergeCells>
  <conditionalFormatting sqref="F20:F22">
    <cfRule type="cellIs" dxfId="1" priority="2" operator="greaterThan">
      <formula>1</formula>
    </cfRule>
  </conditionalFormatting>
  <conditionalFormatting sqref="F19:H19">
    <cfRule type="cellIs" dxfId="0" priority="1" operator="equal">
      <formula>"TESTS PASSED"</formula>
    </cfRule>
  </conditionalFormatting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842A2-6C09-4D89-BA18-2FB0861E541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01E1DC45547445B00E4B1CD69EB9F6" ma:contentTypeVersion="14" ma:contentTypeDescription="Create a new document." ma:contentTypeScope="" ma:versionID="17c79606a1797be9aef25cc25525fa89">
  <xsd:schema xmlns:xsd="http://www.w3.org/2001/XMLSchema" xmlns:xs="http://www.w3.org/2001/XMLSchema" xmlns:p="http://schemas.microsoft.com/office/2006/metadata/properties" xmlns:ns1="http://schemas.microsoft.com/sharepoint/v3" xmlns:ns2="404642db-5602-41e9-9988-34a5f6f07b04" xmlns:ns3="32d02de9-f206-4f90-9e66-2fd8b08a388e" targetNamespace="http://schemas.microsoft.com/office/2006/metadata/properties" ma:root="true" ma:fieldsID="d5e7628bcba5bb43161c7446fc50520b" ns1:_="" ns2:_="" ns3:_="">
    <xsd:import namespace="http://schemas.microsoft.com/sharepoint/v3"/>
    <xsd:import namespace="404642db-5602-41e9-9988-34a5f6f07b04"/>
    <xsd:import namespace="32d02de9-f206-4f90-9e66-2fd8b08a38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642db-5602-41e9-9988-34a5f6f07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02de9-f206-4f90-9e66-2fd8b08a38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02B9AB-5795-47D7-B8CB-0729D3CB8C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04642db-5602-41e9-9988-34a5f6f07b04"/>
    <ds:schemaRef ds:uri="32d02de9-f206-4f90-9e66-2fd8b08a38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F85927-2CAE-488E-BB9A-9B42D54E16D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4102F38-C81C-4D40-A012-8EAA258026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Allen</dc:creator>
  <cp:lastModifiedBy>James May</cp:lastModifiedBy>
  <dcterms:created xsi:type="dcterms:W3CDTF">2020-03-27T07:53:08Z</dcterms:created>
  <dcterms:modified xsi:type="dcterms:W3CDTF">2020-03-27T11:37:10Z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0x010100BE01E1DC45547445B00E4B1CD69EB9F6</vt:lpwstr>
  </property>
</Properties>
</file>